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770" yWindow="1770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'1кв'!$A$1:$E$49</definedName>
    <definedName name="_xlnm.Print_Area" localSheetId="1">'2кв'!$A$1:$E$49</definedName>
    <definedName name="_xlnm.Print_Area" localSheetId="2">'3кв'!$A$1:$E$49</definedName>
    <definedName name="_xlnm.Print_Area" localSheetId="3">'4кв'!$A$1:$E$48</definedName>
    <definedName name="_xlnm.Print_Area" localSheetId="4">отчет!$A$1:$C$30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3" l="1"/>
  <c r="C14" i="33"/>
  <c r="C6" i="33"/>
  <c r="C17" i="33"/>
  <c r="E28" i="29"/>
  <c r="C12" i="33"/>
  <c r="C13" i="33"/>
  <c r="C11" i="33"/>
  <c r="C8" i="33"/>
  <c r="C15" i="33" l="1"/>
  <c r="C9" i="33"/>
  <c r="C18" i="33" l="1"/>
  <c r="C19" i="33" s="1"/>
  <c r="E24" i="32" l="1"/>
  <c r="E23" i="32"/>
  <c r="E27" i="32" s="1"/>
  <c r="B47" i="32" s="1"/>
  <c r="E28" i="31" l="1"/>
  <c r="E26" i="31"/>
  <c r="E24" i="31"/>
  <c r="E23" i="31"/>
  <c r="E24" i="30"/>
  <c r="E23" i="30"/>
  <c r="E28" i="30" s="1"/>
  <c r="B48" i="30" s="1"/>
  <c r="B48" i="31" l="1"/>
  <c r="E27" i="29"/>
  <c r="E24" i="29" l="1"/>
  <c r="E23" i="29"/>
  <c r="B48" i="29" s="1"/>
  <c r="B49" i="29" l="1"/>
  <c r="B44" i="30" l="1"/>
  <c r="B49" i="30" s="1"/>
  <c r="B44" i="31" s="1"/>
  <c r="B49" i="31" s="1"/>
  <c r="B43" i="32" s="1"/>
  <c r="B48" i="32" s="1"/>
</calcChain>
</file>

<file path=xl/sharedStrings.xml><?xml version="1.0" encoding="utf-8"?>
<sst xmlns="http://schemas.openxmlformats.org/spreadsheetml/2006/main" count="252" uniqueCount="94">
  <si>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</si>
  <si>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</si>
  <si>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</si>
  <si>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</si>
  <si>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</si>
  <si>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</si>
  <si>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</si>
  <si>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</si>
  <si>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</si>
  <si>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</si>
  <si>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</si>
  <si>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</si>
  <si>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</si>
  <si>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</si>
  <si>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</si>
  <si>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</si>
  <si>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</si>
  <si>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</si>
  <si>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</si>
  <si>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</si>
  <si>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</si>
  <si>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</si>
  <si>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</si>
  <si>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</si>
  <si>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</si>
  <si>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Юбилейная,35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</si>
  <si>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Укустовой Любови Андреевны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</si>
  <si>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№15 от 20.03.2013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</si>
  <si>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№15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</si>
  <si>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Юбилейная</t>
    </r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</si>
  <si>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</si>
  <si>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Укустовой Л.А.</t>
  </si>
  <si>
    <t>Стоимость материалов</t>
  </si>
  <si>
    <t>1 квартал</t>
  </si>
  <si>
    <t>руб.</t>
  </si>
  <si>
    <t>Информация для собственников:</t>
  </si>
  <si>
    <t>в т.ч. Оплачено</t>
  </si>
  <si>
    <t xml:space="preserve">Итого остаток на конец квартала </t>
  </si>
  <si>
    <t>Общая площадь квартир - 274</t>
  </si>
  <si>
    <t>Работы по содержанию и тек. ремонту</t>
  </si>
  <si>
    <t xml:space="preserve">Общехозяйственные расходы </t>
  </si>
  <si>
    <t>Остаток на начало квартала</t>
  </si>
  <si>
    <t>определена приложением № 9 к договору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</si>
  <si>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</si>
  <si>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</si>
  <si>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</si>
  <si>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Предъявлено населению  22383,06</t>
  </si>
  <si>
    <t>за 1 квартал 2025 года</t>
  </si>
  <si>
    <t>31.03.2025 г.</t>
  </si>
  <si>
    <t>Испытание  эл.сетей</t>
  </si>
  <si>
    <t>Опиловка деревьев (кв.3)</t>
  </si>
  <si>
    <t>январь</t>
  </si>
  <si>
    <t>ч/ч</t>
  </si>
  <si>
    <t xml:space="preserve">           2. Всего за период с "01" 01 2025 г. по "31" 03 2025 г. выполнено работ (оказано услуг) на общую сумму тридцать две тысячи восемьсот двадцать шесть  рублей 92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</si>
  <si>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</si>
  <si>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</si>
  <si>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</si>
  <si>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</si>
  <si>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</si>
  <si>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</si>
  <si>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восемнадцать тысяч шестьсот пятьдесят девять рублей 40 копейки.</t>
  </si>
  <si>
    <t>Заделка швов мастикой</t>
  </si>
  <si>
    <t>сентябрь</t>
  </si>
  <si>
    <t>ч/час</t>
  </si>
  <si>
    <t xml:space="preserve">           2. Всего за период с "01" 07 2025 г. по "30" 09 2025 г. выполнено работ (оказано услуг) на общую сумму двадцать две тыячи двести шестьдесят шесть рублей 56 копеек</t>
  </si>
  <si>
    <t>Предъявлено населению  24512,01</t>
  </si>
  <si>
    <t>за 4 квартал 2025 года</t>
  </si>
  <si>
    <t>4 квартал</t>
  </si>
  <si>
    <t>ОТЧЕТ</t>
  </si>
  <si>
    <t>О ВЫПОЛНЕННЫХ РАБОТАХ И ДВИЖЕНИИ  СРЕДСТВ</t>
  </si>
  <si>
    <t>НА ЛИЦЕВОМ СЧЕТЕ  ЗА  период  с 01.01.2024 г. по 31.12.2024 г.</t>
  </si>
  <si>
    <t>по ж.д. ул. Юбилейная, д. 35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</si>
  <si>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</si>
  <si>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</si>
  <si>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</si>
  <si>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</si>
  <si>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</si>
  <si>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Расходы по управлению МКД </t>
  </si>
  <si>
    <t>работы по договору, всего</t>
  </si>
  <si>
    <t>в том числе:</t>
  </si>
  <si>
    <t>Итого расходов</t>
  </si>
  <si>
    <t>Остаток средств на 01.01.2025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</si>
  <si>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</si>
  <si>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</si>
  <si>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</si>
  <si>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</si>
  <si>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</si>
  <si>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 xml:space="preserve">           2. Всего за период с "01" 10  2025 г. по "31" 12  2025 г. выполнено работ (оказано услуг) на общую сумму девятнадцать тысячпятьсот девяносто шесть рублей 48 копеек</t>
  </si>
  <si>
    <t>Начислено всего 93790,14</t>
  </si>
  <si>
    <t>Непредвиденные работы 10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</si>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</sst>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0" fontId="3" fillId="0" borderId="0" xfId="0" applyFont="1" applyAlignment="1"/>
    <xf numFmtId="164" fontId="4" fillId="0" borderId="0" xfId="1" applyNumberFormat="1" applyFont="1"/>
    <xf numFmtId="0" fontId="11" fillId="0" borderId="0" xfId="0" applyFo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2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0" fontId="3" fillId="0" borderId="1" xfId="0" applyFont="1" applyBorder="1" applyAlignment="1">
      <alignment vertical="center" wrapText="1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9" fontId="3" fillId="0" borderId="1" xfId="0" applyNumberFormat="1" applyFont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2" zoomScaleSheetLayoutView="100" workbookViewId="0">
      <selection activeCell="A26" sqref="A26"/>
    </sheetView>
  </sheetViews>
  <sheetFormatPr defaultColWidth="9.140625" defaultRowHeight="15" x14ac:dyDescent="0.25"/>
  <cols>
    <col min="1" max="1" width="37.28515625" style="2" customWidth="1"/>
    <col min="2" max="2" width="19" style="2" customWidth="1"/>
    <col min="3" max="3" width="13" style="2" customWidth="1"/>
    <col min="4" max="4" width="14.42578125" style="2" customWidth="1"/>
    <col min="5" max="5" width="13.42578125" style="2" customWidth="1"/>
    <col min="6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0.75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47</v>
      </c>
      <c r="B3" s="73"/>
      <c r="C3" s="73"/>
      <c r="D3" s="73"/>
      <c r="E3" s="73"/>
    </row>
    <row r="4" spans="1:5" s="1" customFormat="1" ht="15.75" x14ac:dyDescent="0.25">
      <c r="A4" s="21" t="s">
        <v>13</v>
      </c>
      <c r="B4" s="22"/>
      <c r="C4" s="22"/>
      <c r="D4" s="23"/>
      <c r="E4" s="23" t="s">
        <v>48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26</v>
      </c>
      <c r="B9" s="74"/>
      <c r="C9" s="74"/>
      <c r="D9" s="74"/>
      <c r="E9" s="74"/>
    </row>
    <row r="10" spans="1:5" ht="28.5" customHeight="1" x14ac:dyDescent="0.25">
      <c r="A10" s="76" t="s">
        <v>14</v>
      </c>
      <c r="B10" s="77"/>
      <c r="C10" s="77"/>
      <c r="D10" s="77"/>
      <c r="E10" s="77"/>
    </row>
    <row r="11" spans="1:5" ht="31.5" customHeight="1" x14ac:dyDescent="0.25">
      <c r="A11" s="74" t="s">
        <v>27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68" t="s">
        <v>2</v>
      </c>
      <c r="B14" s="69"/>
      <c r="C14" s="69"/>
      <c r="D14" s="69"/>
      <c r="E14" s="69"/>
    </row>
    <row r="15" spans="1:5" ht="11.25" customHeight="1" x14ac:dyDescent="0.25">
      <c r="A15" s="30"/>
      <c r="B15" s="31"/>
      <c r="C15" s="31"/>
      <c r="D15" s="31"/>
      <c r="E15" s="31"/>
    </row>
    <row r="16" spans="1:5" x14ac:dyDescent="0.25">
      <c r="A16" s="74" t="s">
        <v>44</v>
      </c>
      <c r="B16" s="74"/>
      <c r="C16" s="74"/>
      <c r="D16" s="74"/>
      <c r="E16" s="74"/>
    </row>
    <row r="17" spans="1:7" ht="10.5" customHeight="1" x14ac:dyDescent="0.25">
      <c r="A17" s="68" t="s">
        <v>16</v>
      </c>
      <c r="B17" s="69"/>
      <c r="C17" s="69"/>
      <c r="D17" s="69"/>
      <c r="E17" s="69"/>
    </row>
    <row r="18" spans="1:7" ht="30.75" customHeight="1" x14ac:dyDescent="0.25">
      <c r="A18" s="74" t="s">
        <v>17</v>
      </c>
      <c r="B18" s="74"/>
      <c r="C18" s="74"/>
      <c r="D18" s="74"/>
      <c r="E18" s="74"/>
    </row>
    <row r="19" spans="1:7" ht="63.75" customHeight="1" x14ac:dyDescent="0.25">
      <c r="A19" s="74" t="s">
        <v>28</v>
      </c>
      <c r="B19" s="74"/>
      <c r="C19" s="74"/>
      <c r="D19" s="74"/>
      <c r="E19" s="74"/>
    </row>
    <row r="20" spans="1:7" ht="33.75" customHeight="1" x14ac:dyDescent="0.25">
      <c r="A20" s="79" t="s">
        <v>29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v>274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19" t="s">
        <v>43</v>
      </c>
      <c r="B23" s="8" t="s">
        <v>42</v>
      </c>
      <c r="C23" s="3" t="s">
        <v>4</v>
      </c>
      <c r="D23" s="3">
        <v>18.02</v>
      </c>
      <c r="E23" s="7">
        <f>D23*F21*G21</f>
        <v>14812.439999999999</v>
      </c>
    </row>
    <row r="24" spans="1:7" x14ac:dyDescent="0.25">
      <c r="A24" s="6" t="s">
        <v>40</v>
      </c>
      <c r="B24" s="8" t="s">
        <v>23</v>
      </c>
      <c r="C24" s="3" t="s">
        <v>4</v>
      </c>
      <c r="D24" s="3">
        <v>4.68</v>
      </c>
      <c r="E24" s="7">
        <f>D24*F21*G21</f>
        <v>3846.96</v>
      </c>
    </row>
    <row r="25" spans="1:7" ht="15.75" x14ac:dyDescent="0.25">
      <c r="A25" s="6" t="s">
        <v>32</v>
      </c>
      <c r="B25" s="8" t="s">
        <v>33</v>
      </c>
      <c r="C25" s="3" t="s">
        <v>34</v>
      </c>
      <c r="D25" s="20"/>
      <c r="E25" s="7">
        <v>0</v>
      </c>
    </row>
    <row r="26" spans="1:7" s="28" customFormat="1" x14ac:dyDescent="0.25">
      <c r="A26" s="24" t="s">
        <v>49</v>
      </c>
      <c r="B26" s="25" t="s">
        <v>33</v>
      </c>
      <c r="C26" s="26" t="s">
        <v>34</v>
      </c>
      <c r="D26" s="26"/>
      <c r="E26" s="27">
        <v>13500</v>
      </c>
    </row>
    <row r="27" spans="1:7" ht="15.75" x14ac:dyDescent="0.25">
      <c r="A27" s="35" t="s">
        <v>50</v>
      </c>
      <c r="B27" s="8" t="s">
        <v>51</v>
      </c>
      <c r="C27" s="3" t="s">
        <v>52</v>
      </c>
      <c r="D27" s="20">
        <v>2</v>
      </c>
      <c r="E27" s="7">
        <f>2*333.76</f>
        <v>667.52</v>
      </c>
    </row>
    <row r="28" spans="1:7" s="13" customFormat="1" ht="14.25" x14ac:dyDescent="0.2">
      <c r="A28" s="9" t="s">
        <v>24</v>
      </c>
      <c r="B28" s="10"/>
      <c r="C28" s="11"/>
      <c r="D28" s="11"/>
      <c r="E28" s="12">
        <f>SUM(E23:E27)</f>
        <v>32826.92</v>
      </c>
    </row>
    <row r="30" spans="1:7" ht="30.75" customHeight="1" x14ac:dyDescent="0.25">
      <c r="A30" s="80" t="s">
        <v>53</v>
      </c>
      <c r="B30" s="80"/>
      <c r="C30" s="80"/>
      <c r="D30" s="80"/>
      <c r="E30" s="80"/>
    </row>
    <row r="31" spans="1:7" ht="30.75" customHeight="1" x14ac:dyDescent="0.25">
      <c r="A31" s="74" t="s">
        <v>21</v>
      </c>
      <c r="B31" s="74"/>
      <c r="C31" s="74"/>
      <c r="D31" s="74"/>
      <c r="E31" s="74"/>
    </row>
    <row r="32" spans="1:7" x14ac:dyDescent="0.25">
      <c r="A32" s="74" t="s">
        <v>20</v>
      </c>
      <c r="B32" s="74"/>
      <c r="C32" s="74"/>
      <c r="D32" s="74"/>
      <c r="E32" s="74"/>
    </row>
    <row r="33" spans="1:5" ht="30" customHeight="1" x14ac:dyDescent="0.25">
      <c r="A33" s="74" t="s">
        <v>30</v>
      </c>
      <c r="B33" s="74"/>
      <c r="C33" s="74"/>
      <c r="D33" s="74"/>
      <c r="E33" s="74"/>
    </row>
    <row r="34" spans="1:5" x14ac:dyDescent="0.25">
      <c r="A34" s="74" t="s">
        <v>18</v>
      </c>
      <c r="B34" s="74"/>
      <c r="C34" s="74"/>
      <c r="D34" s="74"/>
      <c r="E34" s="74"/>
    </row>
    <row r="35" spans="1:5" x14ac:dyDescent="0.25">
      <c r="A35" s="78" t="s">
        <v>5</v>
      </c>
      <c r="B35" s="78"/>
      <c r="C35" s="78"/>
      <c r="D35" s="78"/>
      <c r="E35" s="78"/>
    </row>
    <row r="36" spans="1:5" x14ac:dyDescent="0.25">
      <c r="A36" s="74" t="s">
        <v>18</v>
      </c>
      <c r="B36" s="74"/>
      <c r="C36" s="74"/>
      <c r="D36" s="74"/>
      <c r="E36" s="74"/>
    </row>
    <row r="37" spans="1:5" x14ac:dyDescent="0.25">
      <c r="A37" s="81" t="s">
        <v>45</v>
      </c>
      <c r="B37" s="81"/>
      <c r="C37" s="81"/>
      <c r="D37" s="81"/>
      <c r="E37" s="81"/>
    </row>
    <row r="38" spans="1:5" x14ac:dyDescent="0.25">
      <c r="B38" s="82" t="s">
        <v>19</v>
      </c>
      <c r="C38" s="82"/>
      <c r="D38" s="82"/>
      <c r="E38" s="5" t="s">
        <v>6</v>
      </c>
    </row>
    <row r="39" spans="1:5" x14ac:dyDescent="0.25">
      <c r="A39" s="30"/>
      <c r="B39" s="30"/>
      <c r="C39" s="30"/>
      <c r="D39" s="30"/>
      <c r="E39" s="30"/>
    </row>
    <row r="40" spans="1:5" x14ac:dyDescent="0.25">
      <c r="A40" s="81" t="s">
        <v>31</v>
      </c>
      <c r="B40" s="81"/>
      <c r="C40" s="81"/>
      <c r="D40" s="81"/>
      <c r="E40" s="81"/>
    </row>
    <row r="41" spans="1:5" x14ac:dyDescent="0.25">
      <c r="B41" s="82" t="s">
        <v>19</v>
      </c>
      <c r="C41" s="82"/>
      <c r="D41" s="82"/>
      <c r="E41" s="5" t="s">
        <v>6</v>
      </c>
    </row>
    <row r="43" spans="1:5" x14ac:dyDescent="0.25">
      <c r="A43" s="17" t="s">
        <v>38</v>
      </c>
    </row>
    <row r="44" spans="1:5" x14ac:dyDescent="0.25">
      <c r="A44" s="13" t="s">
        <v>35</v>
      </c>
      <c r="B44" s="14">
        <v>16726.48</v>
      </c>
    </row>
    <row r="45" spans="1:5" ht="15.75" x14ac:dyDescent="0.25">
      <c r="A45" s="2" t="s">
        <v>41</v>
      </c>
      <c r="B45" s="15"/>
    </row>
    <row r="46" spans="1:5" x14ac:dyDescent="0.25">
      <c r="A46" s="29" t="s">
        <v>46</v>
      </c>
      <c r="B46" s="16"/>
    </row>
    <row r="47" spans="1:5" x14ac:dyDescent="0.25">
      <c r="A47" s="2" t="s">
        <v>36</v>
      </c>
      <c r="B47" s="16">
        <v>23706.639999999999</v>
      </c>
    </row>
    <row r="48" spans="1:5" ht="18.75" customHeight="1" x14ac:dyDescent="0.25">
      <c r="A48" s="29" t="s">
        <v>39</v>
      </c>
      <c r="B48" s="16">
        <f>E28</f>
        <v>32826.92</v>
      </c>
    </row>
    <row r="49" spans="1:2" x14ac:dyDescent="0.25">
      <c r="A49" s="13" t="s">
        <v>37</v>
      </c>
      <c r="B49" s="18">
        <f>B44+B47-B48</f>
        <v>7606.1999999999971</v>
      </c>
    </row>
    <row r="51" spans="1:2" x14ac:dyDescent="0.25">
      <c r="B51" s="2">
        <v>16726.48</v>
      </c>
    </row>
  </sheetData>
  <mergeCells count="29">
    <mergeCell ref="A36:E36"/>
    <mergeCell ref="A37:E37"/>
    <mergeCell ref="B38:D38"/>
    <mergeCell ref="A40:E40"/>
    <mergeCell ref="B41:D41"/>
    <mergeCell ref="A35:E35"/>
    <mergeCell ref="A16:E16"/>
    <mergeCell ref="A17:E17"/>
    <mergeCell ref="A18:E18"/>
    <mergeCell ref="A19:E19"/>
    <mergeCell ref="A20:E20"/>
    <mergeCell ref="A21:E21"/>
    <mergeCell ref="A30:E30"/>
    <mergeCell ref="A31:E31"/>
    <mergeCell ref="A32:E32"/>
    <mergeCell ref="A33:E33"/>
    <mergeCell ref="A34:E34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0" zoomScaleSheetLayoutView="100" workbookViewId="0">
      <selection activeCell="C51" sqref="C51"/>
    </sheetView>
  </sheetViews>
  <sheetFormatPr defaultColWidth="9.140625" defaultRowHeight="15" x14ac:dyDescent="0.25"/>
  <cols>
    <col min="1" max="1" width="37.28515625" style="2" customWidth="1"/>
    <col min="2" max="2" width="19" style="2" customWidth="1"/>
    <col min="3" max="3" width="13" style="2" customWidth="1"/>
    <col min="4" max="4" width="14.42578125" style="2" customWidth="1"/>
    <col min="5" max="5" width="13.42578125" style="2" customWidth="1"/>
    <col min="6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0.75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54</v>
      </c>
      <c r="B3" s="73"/>
      <c r="C3" s="73"/>
      <c r="D3" s="73"/>
      <c r="E3" s="73"/>
    </row>
    <row r="4" spans="1:5" s="1" customFormat="1" ht="15.75" x14ac:dyDescent="0.25">
      <c r="A4" s="21" t="s">
        <v>13</v>
      </c>
      <c r="B4" s="22"/>
      <c r="C4" s="22"/>
      <c r="D4" s="23"/>
      <c r="E4" s="23" t="s">
        <v>55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26</v>
      </c>
      <c r="B9" s="74"/>
      <c r="C9" s="74"/>
      <c r="D9" s="74"/>
      <c r="E9" s="74"/>
    </row>
    <row r="10" spans="1:5" ht="28.5" customHeight="1" x14ac:dyDescent="0.25">
      <c r="A10" s="76" t="s">
        <v>14</v>
      </c>
      <c r="B10" s="77"/>
      <c r="C10" s="77"/>
      <c r="D10" s="77"/>
      <c r="E10" s="77"/>
    </row>
    <row r="11" spans="1:5" ht="31.5" customHeight="1" x14ac:dyDescent="0.25">
      <c r="A11" s="74" t="s">
        <v>27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68" t="s">
        <v>2</v>
      </c>
      <c r="B14" s="69"/>
      <c r="C14" s="69"/>
      <c r="D14" s="69"/>
      <c r="E14" s="69"/>
    </row>
    <row r="15" spans="1:5" ht="11.25" customHeight="1" x14ac:dyDescent="0.25">
      <c r="A15" s="32"/>
      <c r="B15" s="33"/>
      <c r="C15" s="33"/>
      <c r="D15" s="33"/>
      <c r="E15" s="33"/>
    </row>
    <row r="16" spans="1:5" x14ac:dyDescent="0.25">
      <c r="A16" s="74" t="s">
        <v>44</v>
      </c>
      <c r="B16" s="74"/>
      <c r="C16" s="74"/>
      <c r="D16" s="74"/>
      <c r="E16" s="74"/>
    </row>
    <row r="17" spans="1:7" ht="10.5" customHeight="1" x14ac:dyDescent="0.25">
      <c r="A17" s="68" t="s">
        <v>16</v>
      </c>
      <c r="B17" s="69"/>
      <c r="C17" s="69"/>
      <c r="D17" s="69"/>
      <c r="E17" s="69"/>
    </row>
    <row r="18" spans="1:7" ht="30.75" customHeight="1" x14ac:dyDescent="0.25">
      <c r="A18" s="74" t="s">
        <v>17</v>
      </c>
      <c r="B18" s="74"/>
      <c r="C18" s="74"/>
      <c r="D18" s="74"/>
      <c r="E18" s="74"/>
    </row>
    <row r="19" spans="1:7" ht="63.75" customHeight="1" x14ac:dyDescent="0.25">
      <c r="A19" s="74" t="s">
        <v>28</v>
      </c>
      <c r="B19" s="74"/>
      <c r="C19" s="74"/>
      <c r="D19" s="74"/>
      <c r="E19" s="74"/>
    </row>
    <row r="20" spans="1:7" ht="33.75" customHeight="1" x14ac:dyDescent="0.25">
      <c r="A20" s="79" t="s">
        <v>29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v>274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19" t="s">
        <v>43</v>
      </c>
      <c r="B23" s="8" t="s">
        <v>42</v>
      </c>
      <c r="C23" s="3" t="s">
        <v>4</v>
      </c>
      <c r="D23" s="3">
        <v>18.02</v>
      </c>
      <c r="E23" s="7">
        <f>D23*F21*G21</f>
        <v>14812.439999999999</v>
      </c>
    </row>
    <row r="24" spans="1:7" x14ac:dyDescent="0.25">
      <c r="A24" s="6" t="s">
        <v>40</v>
      </c>
      <c r="B24" s="8" t="s">
        <v>23</v>
      </c>
      <c r="C24" s="3" t="s">
        <v>4</v>
      </c>
      <c r="D24" s="3">
        <v>4.68</v>
      </c>
      <c r="E24" s="7">
        <f>D24*F21*G21</f>
        <v>3846.96</v>
      </c>
    </row>
    <row r="25" spans="1:7" ht="15.75" x14ac:dyDescent="0.25">
      <c r="A25" s="6" t="s">
        <v>32</v>
      </c>
      <c r="B25" s="8" t="s">
        <v>56</v>
      </c>
      <c r="C25" s="3" t="s">
        <v>34</v>
      </c>
      <c r="D25" s="20"/>
      <c r="E25" s="7">
        <v>0</v>
      </c>
    </row>
    <row r="26" spans="1:7" s="28" customFormat="1" x14ac:dyDescent="0.25">
      <c r="A26" s="24"/>
      <c r="B26" s="25"/>
      <c r="C26" s="26"/>
      <c r="D26" s="26"/>
      <c r="E26" s="27"/>
    </row>
    <row r="27" spans="1:7" ht="15.75" x14ac:dyDescent="0.25">
      <c r="A27" s="35"/>
      <c r="B27" s="8"/>
      <c r="C27" s="3"/>
      <c r="D27" s="20"/>
      <c r="E27" s="7"/>
    </row>
    <row r="28" spans="1:7" s="13" customFormat="1" ht="14.25" x14ac:dyDescent="0.2">
      <c r="A28" s="9" t="s">
        <v>24</v>
      </c>
      <c r="B28" s="10"/>
      <c r="C28" s="11"/>
      <c r="D28" s="11"/>
      <c r="E28" s="12">
        <f>SUM(E23:E27)</f>
        <v>18659.399999999998</v>
      </c>
    </row>
    <row r="30" spans="1:7" ht="30.75" customHeight="1" x14ac:dyDescent="0.25">
      <c r="A30" s="80" t="s">
        <v>60</v>
      </c>
      <c r="B30" s="80"/>
      <c r="C30" s="80"/>
      <c r="D30" s="80"/>
      <c r="E30" s="80"/>
    </row>
    <row r="31" spans="1:7" ht="30.75" customHeight="1" x14ac:dyDescent="0.25">
      <c r="A31" s="74" t="s">
        <v>21</v>
      </c>
      <c r="B31" s="74"/>
      <c r="C31" s="74"/>
      <c r="D31" s="74"/>
      <c r="E31" s="74"/>
    </row>
    <row r="32" spans="1:7" x14ac:dyDescent="0.25">
      <c r="A32" s="74" t="s">
        <v>20</v>
      </c>
      <c r="B32" s="74"/>
      <c r="C32" s="74"/>
      <c r="D32" s="74"/>
      <c r="E32" s="74"/>
    </row>
    <row r="33" spans="1:5" ht="30" customHeight="1" x14ac:dyDescent="0.25">
      <c r="A33" s="74" t="s">
        <v>30</v>
      </c>
      <c r="B33" s="74"/>
      <c r="C33" s="74"/>
      <c r="D33" s="74"/>
      <c r="E33" s="74"/>
    </row>
    <row r="34" spans="1:5" x14ac:dyDescent="0.25">
      <c r="A34" s="74" t="s">
        <v>18</v>
      </c>
      <c r="B34" s="74"/>
      <c r="C34" s="74"/>
      <c r="D34" s="74"/>
      <c r="E34" s="74"/>
    </row>
    <row r="35" spans="1:5" x14ac:dyDescent="0.25">
      <c r="A35" s="78" t="s">
        <v>5</v>
      </c>
      <c r="B35" s="78"/>
      <c r="C35" s="78"/>
      <c r="D35" s="78"/>
      <c r="E35" s="78"/>
    </row>
    <row r="36" spans="1:5" x14ac:dyDescent="0.25">
      <c r="A36" s="74" t="s">
        <v>18</v>
      </c>
      <c r="B36" s="74"/>
      <c r="C36" s="74"/>
      <c r="D36" s="74"/>
      <c r="E36" s="74"/>
    </row>
    <row r="37" spans="1:5" x14ac:dyDescent="0.25">
      <c r="A37" s="81" t="s">
        <v>45</v>
      </c>
      <c r="B37" s="81"/>
      <c r="C37" s="81"/>
      <c r="D37" s="81"/>
      <c r="E37" s="81"/>
    </row>
    <row r="38" spans="1:5" x14ac:dyDescent="0.25">
      <c r="B38" s="82" t="s">
        <v>19</v>
      </c>
      <c r="C38" s="82"/>
      <c r="D38" s="82"/>
      <c r="E38" s="5" t="s">
        <v>6</v>
      </c>
    </row>
    <row r="39" spans="1:5" x14ac:dyDescent="0.25">
      <c r="A39" s="32"/>
      <c r="B39" s="32"/>
      <c r="C39" s="32"/>
      <c r="D39" s="32"/>
      <c r="E39" s="32"/>
    </row>
    <row r="40" spans="1:5" x14ac:dyDescent="0.25">
      <c r="A40" s="81" t="s">
        <v>31</v>
      </c>
      <c r="B40" s="81"/>
      <c r="C40" s="81"/>
      <c r="D40" s="81"/>
      <c r="E40" s="81"/>
    </row>
    <row r="41" spans="1:5" x14ac:dyDescent="0.25">
      <c r="B41" s="82" t="s">
        <v>19</v>
      </c>
      <c r="C41" s="82"/>
      <c r="D41" s="82"/>
      <c r="E41" s="5" t="s">
        <v>6</v>
      </c>
    </row>
    <row r="43" spans="1:5" x14ac:dyDescent="0.25">
      <c r="A43" s="17" t="s">
        <v>38</v>
      </c>
    </row>
    <row r="44" spans="1:5" x14ac:dyDescent="0.25">
      <c r="A44" s="13" t="s">
        <v>35</v>
      </c>
      <c r="B44" s="14">
        <f>'1кв'!B49</f>
        <v>7606.1999999999971</v>
      </c>
    </row>
    <row r="45" spans="1:5" ht="15.75" x14ac:dyDescent="0.25">
      <c r="A45" s="2" t="s">
        <v>41</v>
      </c>
      <c r="B45" s="15"/>
    </row>
    <row r="46" spans="1:5" x14ac:dyDescent="0.25">
      <c r="A46" s="34" t="s">
        <v>46</v>
      </c>
      <c r="B46" s="16"/>
    </row>
    <row r="47" spans="1:5" x14ac:dyDescent="0.25">
      <c r="A47" s="2" t="s">
        <v>36</v>
      </c>
      <c r="B47" s="16">
        <v>22776.73</v>
      </c>
    </row>
    <row r="48" spans="1:5" ht="18.75" customHeight="1" x14ac:dyDescent="0.25">
      <c r="A48" s="34" t="s">
        <v>39</v>
      </c>
      <c r="B48" s="16">
        <f>E28</f>
        <v>18659.399999999998</v>
      </c>
    </row>
    <row r="49" spans="1:2" x14ac:dyDescent="0.25">
      <c r="A49" s="13" t="s">
        <v>37</v>
      </c>
      <c r="B49" s="18">
        <f>B44+B47-B48</f>
        <v>11723.529999999999</v>
      </c>
    </row>
    <row r="51" spans="1:2" x14ac:dyDescent="0.25">
      <c r="B51" s="2">
        <v>16726.48</v>
      </c>
    </row>
  </sheetData>
  <mergeCells count="29">
    <mergeCell ref="A36:E36"/>
    <mergeCell ref="A37:E37"/>
    <mergeCell ref="B38:D38"/>
    <mergeCell ref="A40:E40"/>
    <mergeCell ref="B41:D41"/>
    <mergeCell ref="A35:E35"/>
    <mergeCell ref="A16:E16"/>
    <mergeCell ref="A17:E17"/>
    <mergeCell ref="A18:E18"/>
    <mergeCell ref="A19:E19"/>
    <mergeCell ref="A20:E20"/>
    <mergeCell ref="A21:E21"/>
    <mergeCell ref="A30:E30"/>
    <mergeCell ref="A31:E31"/>
    <mergeCell ref="A32:E32"/>
    <mergeCell ref="A33:E33"/>
    <mergeCell ref="A34:E34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2" zoomScaleSheetLayoutView="100" workbookViewId="0">
      <selection activeCell="B51" sqref="B51"/>
    </sheetView>
  </sheetViews>
  <sheetFormatPr defaultColWidth="9.140625" defaultRowHeight="15" x14ac:dyDescent="0.25"/>
  <cols>
    <col min="1" max="1" width="37.28515625" style="2" customWidth="1"/>
    <col min="2" max="2" width="19" style="2" customWidth="1"/>
    <col min="3" max="3" width="13" style="2" customWidth="1"/>
    <col min="4" max="4" width="14.42578125" style="2" customWidth="1"/>
    <col min="5" max="5" width="13.42578125" style="2" customWidth="1"/>
    <col min="6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0.75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57</v>
      </c>
      <c r="B3" s="73"/>
      <c r="C3" s="73"/>
      <c r="D3" s="73"/>
      <c r="E3" s="73"/>
    </row>
    <row r="4" spans="1:5" s="1" customFormat="1" ht="15.75" x14ac:dyDescent="0.25">
      <c r="A4" s="21" t="s">
        <v>13</v>
      </c>
      <c r="B4" s="22"/>
      <c r="C4" s="22"/>
      <c r="D4" s="23"/>
      <c r="E4" s="23" t="s">
        <v>58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26</v>
      </c>
      <c r="B9" s="74"/>
      <c r="C9" s="74"/>
      <c r="D9" s="74"/>
      <c r="E9" s="74"/>
    </row>
    <row r="10" spans="1:5" ht="28.5" customHeight="1" x14ac:dyDescent="0.25">
      <c r="A10" s="76" t="s">
        <v>14</v>
      </c>
      <c r="B10" s="77"/>
      <c r="C10" s="77"/>
      <c r="D10" s="77"/>
      <c r="E10" s="77"/>
    </row>
    <row r="11" spans="1:5" ht="31.5" customHeight="1" x14ac:dyDescent="0.25">
      <c r="A11" s="74" t="s">
        <v>27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68" t="s">
        <v>2</v>
      </c>
      <c r="B14" s="69"/>
      <c r="C14" s="69"/>
      <c r="D14" s="69"/>
      <c r="E14" s="69"/>
    </row>
    <row r="15" spans="1:5" ht="11.25" customHeight="1" x14ac:dyDescent="0.25">
      <c r="A15" s="32"/>
      <c r="B15" s="33"/>
      <c r="C15" s="33"/>
      <c r="D15" s="33"/>
      <c r="E15" s="33"/>
    </row>
    <row r="16" spans="1:5" x14ac:dyDescent="0.25">
      <c r="A16" s="74" t="s">
        <v>44</v>
      </c>
      <c r="B16" s="74"/>
      <c r="C16" s="74"/>
      <c r="D16" s="74"/>
      <c r="E16" s="74"/>
    </row>
    <row r="17" spans="1:7" ht="10.5" customHeight="1" x14ac:dyDescent="0.25">
      <c r="A17" s="68" t="s">
        <v>16</v>
      </c>
      <c r="B17" s="69"/>
      <c r="C17" s="69"/>
      <c r="D17" s="69"/>
      <c r="E17" s="69"/>
    </row>
    <row r="18" spans="1:7" ht="30.75" customHeight="1" x14ac:dyDescent="0.25">
      <c r="A18" s="74" t="s">
        <v>17</v>
      </c>
      <c r="B18" s="74"/>
      <c r="C18" s="74"/>
      <c r="D18" s="74"/>
      <c r="E18" s="74"/>
    </row>
    <row r="19" spans="1:7" ht="63.75" customHeight="1" x14ac:dyDescent="0.25">
      <c r="A19" s="74" t="s">
        <v>28</v>
      </c>
      <c r="B19" s="74"/>
      <c r="C19" s="74"/>
      <c r="D19" s="74"/>
      <c r="E19" s="74"/>
    </row>
    <row r="20" spans="1:7" ht="33.75" customHeight="1" x14ac:dyDescent="0.25">
      <c r="A20" s="79" t="s">
        <v>29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v>274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19" t="s">
        <v>43</v>
      </c>
      <c r="B23" s="8" t="s">
        <v>42</v>
      </c>
      <c r="C23" s="3" t="s">
        <v>4</v>
      </c>
      <c r="D23" s="3">
        <v>18.72</v>
      </c>
      <c r="E23" s="7">
        <f>D23*F21*G21</f>
        <v>15387.84</v>
      </c>
    </row>
    <row r="24" spans="1:7" x14ac:dyDescent="0.25">
      <c r="A24" s="6" t="s">
        <v>40</v>
      </c>
      <c r="B24" s="8" t="s">
        <v>23</v>
      </c>
      <c r="C24" s="3" t="s">
        <v>4</v>
      </c>
      <c r="D24" s="3">
        <v>5.12</v>
      </c>
      <c r="E24" s="7">
        <f>D24*F21*G21</f>
        <v>4208.6400000000003</v>
      </c>
    </row>
    <row r="25" spans="1:7" ht="15.75" x14ac:dyDescent="0.25">
      <c r="A25" s="6" t="s">
        <v>32</v>
      </c>
      <c r="B25" s="8" t="s">
        <v>59</v>
      </c>
      <c r="C25" s="3" t="s">
        <v>34</v>
      </c>
      <c r="D25" s="20"/>
      <c r="E25" s="7">
        <v>0</v>
      </c>
    </row>
    <row r="26" spans="1:7" s="28" customFormat="1" x14ac:dyDescent="0.25">
      <c r="A26" s="39" t="s">
        <v>61</v>
      </c>
      <c r="B26" s="25" t="s">
        <v>62</v>
      </c>
      <c r="C26" s="26" t="s">
        <v>63</v>
      </c>
      <c r="D26" s="26">
        <v>8</v>
      </c>
      <c r="E26" s="27">
        <f>D26*333.76</f>
        <v>2670.08</v>
      </c>
    </row>
    <row r="27" spans="1:7" ht="15.75" x14ac:dyDescent="0.25">
      <c r="A27" s="35"/>
      <c r="B27" s="8"/>
      <c r="C27" s="3"/>
      <c r="D27" s="20"/>
      <c r="E27" s="7"/>
    </row>
    <row r="28" spans="1:7" s="13" customFormat="1" ht="14.25" x14ac:dyDescent="0.2">
      <c r="A28" s="9" t="s">
        <v>24</v>
      </c>
      <c r="B28" s="10"/>
      <c r="C28" s="11"/>
      <c r="D28" s="11"/>
      <c r="E28" s="12">
        <f>SUM(E23:E27)</f>
        <v>22266.559999999998</v>
      </c>
    </row>
    <row r="30" spans="1:7" ht="30.75" customHeight="1" x14ac:dyDescent="0.25">
      <c r="A30" s="80" t="s">
        <v>64</v>
      </c>
      <c r="B30" s="80"/>
      <c r="C30" s="80"/>
      <c r="D30" s="80"/>
      <c r="E30" s="80"/>
    </row>
    <row r="31" spans="1:7" ht="30.75" customHeight="1" x14ac:dyDescent="0.25">
      <c r="A31" s="74" t="s">
        <v>21</v>
      </c>
      <c r="B31" s="74"/>
      <c r="C31" s="74"/>
      <c r="D31" s="74"/>
      <c r="E31" s="74"/>
    </row>
    <row r="32" spans="1:7" x14ac:dyDescent="0.25">
      <c r="A32" s="74" t="s">
        <v>20</v>
      </c>
      <c r="B32" s="74"/>
      <c r="C32" s="74"/>
      <c r="D32" s="74"/>
      <c r="E32" s="74"/>
    </row>
    <row r="33" spans="1:5" ht="30" customHeight="1" x14ac:dyDescent="0.25">
      <c r="A33" s="74" t="s">
        <v>30</v>
      </c>
      <c r="B33" s="74"/>
      <c r="C33" s="74"/>
      <c r="D33" s="74"/>
      <c r="E33" s="74"/>
    </row>
    <row r="34" spans="1:5" x14ac:dyDescent="0.25">
      <c r="A34" s="74" t="s">
        <v>18</v>
      </c>
      <c r="B34" s="74"/>
      <c r="C34" s="74"/>
      <c r="D34" s="74"/>
      <c r="E34" s="74"/>
    </row>
    <row r="35" spans="1:5" x14ac:dyDescent="0.25">
      <c r="A35" s="78" t="s">
        <v>5</v>
      </c>
      <c r="B35" s="78"/>
      <c r="C35" s="78"/>
      <c r="D35" s="78"/>
      <c r="E35" s="78"/>
    </row>
    <row r="36" spans="1:5" x14ac:dyDescent="0.25">
      <c r="A36" s="74" t="s">
        <v>18</v>
      </c>
      <c r="B36" s="74"/>
      <c r="C36" s="74"/>
      <c r="D36" s="74"/>
      <c r="E36" s="74"/>
    </row>
    <row r="37" spans="1:5" x14ac:dyDescent="0.25">
      <c r="A37" s="81" t="s">
        <v>45</v>
      </c>
      <c r="B37" s="81"/>
      <c r="C37" s="81"/>
      <c r="D37" s="81"/>
      <c r="E37" s="81"/>
    </row>
    <row r="38" spans="1:5" x14ac:dyDescent="0.25">
      <c r="B38" s="82" t="s">
        <v>19</v>
      </c>
      <c r="C38" s="82"/>
      <c r="D38" s="82"/>
      <c r="E38" s="5" t="s">
        <v>6</v>
      </c>
    </row>
    <row r="39" spans="1:5" x14ac:dyDescent="0.25">
      <c r="A39" s="32"/>
      <c r="B39" s="32"/>
      <c r="C39" s="32"/>
      <c r="D39" s="32"/>
      <c r="E39" s="32"/>
    </row>
    <row r="40" spans="1:5" x14ac:dyDescent="0.25">
      <c r="A40" s="81" t="s">
        <v>31</v>
      </c>
      <c r="B40" s="81"/>
      <c r="C40" s="81"/>
      <c r="D40" s="81"/>
      <c r="E40" s="81"/>
    </row>
    <row r="41" spans="1:5" x14ac:dyDescent="0.25">
      <c r="B41" s="82" t="s">
        <v>19</v>
      </c>
      <c r="C41" s="82"/>
      <c r="D41" s="82"/>
      <c r="E41" s="5" t="s">
        <v>6</v>
      </c>
    </row>
    <row r="43" spans="1:5" x14ac:dyDescent="0.25">
      <c r="A43" s="17" t="s">
        <v>38</v>
      </c>
    </row>
    <row r="44" spans="1:5" x14ac:dyDescent="0.25">
      <c r="A44" s="13" t="s">
        <v>35</v>
      </c>
      <c r="B44" s="14">
        <f>'2кв'!B49</f>
        <v>11723.529999999999</v>
      </c>
    </row>
    <row r="45" spans="1:5" ht="15.75" x14ac:dyDescent="0.25">
      <c r="A45" s="2" t="s">
        <v>41</v>
      </c>
      <c r="B45" s="15"/>
    </row>
    <row r="46" spans="1:5" x14ac:dyDescent="0.25">
      <c r="A46" s="34" t="s">
        <v>65</v>
      </c>
      <c r="B46" s="16"/>
    </row>
    <row r="47" spans="1:5" x14ac:dyDescent="0.25">
      <c r="A47" s="2" t="s">
        <v>36</v>
      </c>
      <c r="B47" s="16">
        <v>23370.05</v>
      </c>
    </row>
    <row r="48" spans="1:5" ht="18.75" customHeight="1" x14ac:dyDescent="0.25">
      <c r="A48" s="34" t="s">
        <v>39</v>
      </c>
      <c r="B48" s="16">
        <f>E28</f>
        <v>22266.559999999998</v>
      </c>
    </row>
    <row r="49" spans="1:2" x14ac:dyDescent="0.25">
      <c r="A49" s="13" t="s">
        <v>37</v>
      </c>
      <c r="B49" s="18">
        <f>B44+B47-B48</f>
        <v>12827.020000000004</v>
      </c>
    </row>
    <row r="51" spans="1:2" x14ac:dyDescent="0.25">
      <c r="B51" s="2">
        <v>16726.48</v>
      </c>
    </row>
  </sheetData>
  <mergeCells count="29">
    <mergeCell ref="A36:E36"/>
    <mergeCell ref="A37:E37"/>
    <mergeCell ref="B38:D38"/>
    <mergeCell ref="A40:E40"/>
    <mergeCell ref="B41:D41"/>
    <mergeCell ref="A35:E35"/>
    <mergeCell ref="A16:E16"/>
    <mergeCell ref="A17:E17"/>
    <mergeCell ref="A18:E18"/>
    <mergeCell ref="A19:E19"/>
    <mergeCell ref="A20:E20"/>
    <mergeCell ref="A21:E21"/>
    <mergeCell ref="A30:E30"/>
    <mergeCell ref="A31:E31"/>
    <mergeCell ref="A32:E32"/>
    <mergeCell ref="A33:E33"/>
    <mergeCell ref="A34:E34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8" zoomScaleSheetLayoutView="100" workbookViewId="0">
      <selection activeCell="B50" sqref="B50"/>
    </sheetView>
  </sheetViews>
  <sheetFormatPr defaultColWidth="9.140625" defaultRowHeight="15" x14ac:dyDescent="0.25"/>
  <cols>
    <col min="1" max="1" width="37.28515625" style="2" customWidth="1"/>
    <col min="2" max="2" width="19" style="2" customWidth="1"/>
    <col min="3" max="3" width="13" style="2" customWidth="1"/>
    <col min="4" max="4" width="14.42578125" style="2" customWidth="1"/>
    <col min="5" max="5" width="13.42578125" style="2" customWidth="1"/>
    <col min="6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0.75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66</v>
      </c>
      <c r="B3" s="73"/>
      <c r="C3" s="73"/>
      <c r="D3" s="73"/>
      <c r="E3" s="73"/>
    </row>
    <row r="4" spans="1:5" s="1" customFormat="1" ht="15.75" x14ac:dyDescent="0.25">
      <c r="A4" s="40" t="s">
        <v>13</v>
      </c>
      <c r="B4" s="4"/>
      <c r="C4" s="4"/>
      <c r="D4" s="2"/>
      <c r="E4" s="41">
        <v>46022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26</v>
      </c>
      <c r="B9" s="74"/>
      <c r="C9" s="74"/>
      <c r="D9" s="74"/>
      <c r="E9" s="74"/>
    </row>
    <row r="10" spans="1:5" ht="28.5" customHeight="1" x14ac:dyDescent="0.25">
      <c r="A10" s="76" t="s">
        <v>14</v>
      </c>
      <c r="B10" s="77"/>
      <c r="C10" s="77"/>
      <c r="D10" s="77"/>
      <c r="E10" s="77"/>
    </row>
    <row r="11" spans="1:5" ht="31.5" customHeight="1" x14ac:dyDescent="0.25">
      <c r="A11" s="74" t="s">
        <v>27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68" t="s">
        <v>2</v>
      </c>
      <c r="B14" s="69"/>
      <c r="C14" s="69"/>
      <c r="D14" s="69"/>
      <c r="E14" s="69"/>
    </row>
    <row r="15" spans="1:5" ht="11.25" customHeight="1" x14ac:dyDescent="0.25">
      <c r="A15" s="36"/>
      <c r="B15" s="37"/>
      <c r="C15" s="37"/>
      <c r="D15" s="37"/>
      <c r="E15" s="37"/>
    </row>
    <row r="16" spans="1:5" x14ac:dyDescent="0.25">
      <c r="A16" s="74" t="s">
        <v>44</v>
      </c>
      <c r="B16" s="74"/>
      <c r="C16" s="74"/>
      <c r="D16" s="74"/>
      <c r="E16" s="74"/>
    </row>
    <row r="17" spans="1:7" ht="10.5" customHeight="1" x14ac:dyDescent="0.25">
      <c r="A17" s="68" t="s">
        <v>16</v>
      </c>
      <c r="B17" s="69"/>
      <c r="C17" s="69"/>
      <c r="D17" s="69"/>
      <c r="E17" s="69"/>
    </row>
    <row r="18" spans="1:7" ht="30.75" customHeight="1" x14ac:dyDescent="0.25">
      <c r="A18" s="74" t="s">
        <v>17</v>
      </c>
      <c r="B18" s="74"/>
      <c r="C18" s="74"/>
      <c r="D18" s="74"/>
      <c r="E18" s="74"/>
    </row>
    <row r="19" spans="1:7" ht="63.75" customHeight="1" x14ac:dyDescent="0.25">
      <c r="A19" s="74" t="s">
        <v>28</v>
      </c>
      <c r="B19" s="74"/>
      <c r="C19" s="74"/>
      <c r="D19" s="74"/>
      <c r="E19" s="74"/>
    </row>
    <row r="20" spans="1:7" ht="33.75" customHeight="1" x14ac:dyDescent="0.25">
      <c r="A20" s="79" t="s">
        <v>29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v>274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19" t="s">
        <v>43</v>
      </c>
      <c r="B23" s="8" t="s">
        <v>42</v>
      </c>
      <c r="C23" s="3" t="s">
        <v>4</v>
      </c>
      <c r="D23" s="3">
        <v>18.72</v>
      </c>
      <c r="E23" s="7">
        <f>D23*F21*G21</f>
        <v>15387.84</v>
      </c>
    </row>
    <row r="24" spans="1:7" x14ac:dyDescent="0.25">
      <c r="A24" s="6" t="s">
        <v>40</v>
      </c>
      <c r="B24" s="8" t="s">
        <v>23</v>
      </c>
      <c r="C24" s="3" t="s">
        <v>4</v>
      </c>
      <c r="D24" s="3">
        <v>5.12</v>
      </c>
      <c r="E24" s="7">
        <f>D24*F21*G21</f>
        <v>4208.6400000000003</v>
      </c>
    </row>
    <row r="25" spans="1:7" ht="15.75" x14ac:dyDescent="0.25">
      <c r="A25" s="6" t="s">
        <v>32</v>
      </c>
      <c r="B25" s="8" t="s">
        <v>67</v>
      </c>
      <c r="C25" s="3" t="s">
        <v>34</v>
      </c>
      <c r="D25" s="20"/>
      <c r="E25" s="7">
        <v>0</v>
      </c>
    </row>
    <row r="26" spans="1:7" ht="15.75" x14ac:dyDescent="0.25">
      <c r="A26" s="35"/>
      <c r="B26" s="8"/>
      <c r="C26" s="3"/>
      <c r="D26" s="20"/>
      <c r="E26" s="7"/>
    </row>
    <row r="27" spans="1:7" s="13" customFormat="1" ht="14.25" x14ac:dyDescent="0.2">
      <c r="A27" s="9" t="s">
        <v>24</v>
      </c>
      <c r="B27" s="10"/>
      <c r="C27" s="11"/>
      <c r="D27" s="11"/>
      <c r="E27" s="12">
        <f>SUM(E23:E26)</f>
        <v>19596.48</v>
      </c>
    </row>
    <row r="29" spans="1:7" ht="30.75" customHeight="1" x14ac:dyDescent="0.25">
      <c r="A29" s="80" t="s">
        <v>87</v>
      </c>
      <c r="B29" s="80"/>
      <c r="C29" s="80"/>
      <c r="D29" s="80"/>
      <c r="E29" s="80"/>
    </row>
    <row r="30" spans="1:7" ht="30.75" customHeight="1" x14ac:dyDescent="0.25">
      <c r="A30" s="74" t="s">
        <v>21</v>
      </c>
      <c r="B30" s="74"/>
      <c r="C30" s="74"/>
      <c r="D30" s="74"/>
      <c r="E30" s="74"/>
    </row>
    <row r="31" spans="1:7" x14ac:dyDescent="0.25">
      <c r="A31" s="74" t="s">
        <v>20</v>
      </c>
      <c r="B31" s="74"/>
      <c r="C31" s="74"/>
      <c r="D31" s="74"/>
      <c r="E31" s="74"/>
    </row>
    <row r="32" spans="1:7" ht="30" customHeight="1" x14ac:dyDescent="0.25">
      <c r="A32" s="74" t="s">
        <v>30</v>
      </c>
      <c r="B32" s="74"/>
      <c r="C32" s="74"/>
      <c r="D32" s="74"/>
      <c r="E32" s="74"/>
    </row>
    <row r="33" spans="1:5" x14ac:dyDescent="0.25">
      <c r="A33" s="74" t="s">
        <v>18</v>
      </c>
      <c r="B33" s="74"/>
      <c r="C33" s="74"/>
      <c r="D33" s="74"/>
      <c r="E33" s="74"/>
    </row>
    <row r="34" spans="1:5" x14ac:dyDescent="0.25">
      <c r="A34" s="78" t="s">
        <v>5</v>
      </c>
      <c r="B34" s="78"/>
      <c r="C34" s="78"/>
      <c r="D34" s="78"/>
      <c r="E34" s="78"/>
    </row>
    <row r="35" spans="1:5" x14ac:dyDescent="0.25">
      <c r="A35" s="74" t="s">
        <v>18</v>
      </c>
      <c r="B35" s="74"/>
      <c r="C35" s="74"/>
      <c r="D35" s="74"/>
      <c r="E35" s="74"/>
    </row>
    <row r="36" spans="1:5" x14ac:dyDescent="0.25">
      <c r="A36" s="81" t="s">
        <v>45</v>
      </c>
      <c r="B36" s="81"/>
      <c r="C36" s="81"/>
      <c r="D36" s="81"/>
      <c r="E36" s="81"/>
    </row>
    <row r="37" spans="1:5" x14ac:dyDescent="0.25">
      <c r="B37" s="82" t="s">
        <v>19</v>
      </c>
      <c r="C37" s="82"/>
      <c r="D37" s="82"/>
      <c r="E37" s="5" t="s">
        <v>6</v>
      </c>
    </row>
    <row r="38" spans="1:5" x14ac:dyDescent="0.25">
      <c r="A38" s="36"/>
      <c r="B38" s="36"/>
      <c r="C38" s="36"/>
      <c r="D38" s="36"/>
      <c r="E38" s="36"/>
    </row>
    <row r="39" spans="1:5" x14ac:dyDescent="0.25">
      <c r="A39" s="81" t="s">
        <v>31</v>
      </c>
      <c r="B39" s="81"/>
      <c r="C39" s="81"/>
      <c r="D39" s="81"/>
      <c r="E39" s="81"/>
    </row>
    <row r="40" spans="1:5" x14ac:dyDescent="0.25">
      <c r="B40" s="82" t="s">
        <v>19</v>
      </c>
      <c r="C40" s="82"/>
      <c r="D40" s="82"/>
      <c r="E40" s="5" t="s">
        <v>6</v>
      </c>
    </row>
    <row r="42" spans="1:5" x14ac:dyDescent="0.25">
      <c r="A42" s="17" t="s">
        <v>38</v>
      </c>
    </row>
    <row r="43" spans="1:5" x14ac:dyDescent="0.25">
      <c r="A43" s="13" t="s">
        <v>35</v>
      </c>
      <c r="B43" s="14">
        <f>'3кв'!B49</f>
        <v>12827.020000000004</v>
      </c>
    </row>
    <row r="44" spans="1:5" ht="15.75" x14ac:dyDescent="0.25">
      <c r="A44" s="2" t="s">
        <v>41</v>
      </c>
      <c r="B44" s="15"/>
    </row>
    <row r="45" spans="1:5" x14ac:dyDescent="0.25">
      <c r="A45" s="38" t="s">
        <v>65</v>
      </c>
      <c r="B45" s="16"/>
    </row>
    <row r="46" spans="1:5" x14ac:dyDescent="0.25">
      <c r="A46" s="2" t="s">
        <v>36</v>
      </c>
      <c r="B46" s="16">
        <v>24856.84</v>
      </c>
    </row>
    <row r="47" spans="1:5" ht="18.75" customHeight="1" x14ac:dyDescent="0.25">
      <c r="A47" s="38" t="s">
        <v>39</v>
      </c>
      <c r="B47" s="16">
        <f>E27</f>
        <v>19596.48</v>
      </c>
    </row>
    <row r="48" spans="1:5" x14ac:dyDescent="0.25">
      <c r="A48" s="13" t="s">
        <v>37</v>
      </c>
      <c r="B48" s="18">
        <f>B43+B46-B47</f>
        <v>18087.38</v>
      </c>
    </row>
  </sheetData>
  <mergeCells count="29">
    <mergeCell ref="A35:E35"/>
    <mergeCell ref="A36:E36"/>
    <mergeCell ref="B37:D37"/>
    <mergeCell ref="A39:E39"/>
    <mergeCell ref="B40:D40"/>
    <mergeCell ref="A34:E34"/>
    <mergeCell ref="A16:E16"/>
    <mergeCell ref="A17:E17"/>
    <mergeCell ref="A18:E18"/>
    <mergeCell ref="A19:E19"/>
    <mergeCell ref="A20:E20"/>
    <mergeCell ref="A21:E21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zoomScaleSheetLayoutView="100" workbookViewId="0">
      <selection activeCell="C25" sqref="C24:C25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7" x14ac:dyDescent="0.25">
      <c r="A1" s="83" t="s">
        <v>68</v>
      </c>
      <c r="B1" s="83"/>
      <c r="C1" s="83"/>
      <c r="D1" s="42"/>
    </row>
    <row r="2" spans="1:7" x14ac:dyDescent="0.25">
      <c r="A2" s="84" t="s">
        <v>69</v>
      </c>
      <c r="B2" s="84"/>
      <c r="C2" s="84"/>
      <c r="D2" s="15"/>
    </row>
    <row r="3" spans="1:7" x14ac:dyDescent="0.25">
      <c r="A3" s="84" t="s">
        <v>70</v>
      </c>
      <c r="B3" s="84"/>
      <c r="C3" s="84"/>
      <c r="D3" s="15"/>
    </row>
    <row r="4" spans="1:7" x14ac:dyDescent="0.25">
      <c r="A4" s="83" t="s">
        <v>71</v>
      </c>
      <c r="B4" s="83"/>
      <c r="C4" s="83"/>
      <c r="D4" s="42"/>
    </row>
    <row r="5" spans="1:7" x14ac:dyDescent="0.25">
      <c r="A5" s="85"/>
      <c r="B5" s="85"/>
      <c r="C5" s="85"/>
    </row>
    <row r="6" spans="1:7" x14ac:dyDescent="0.25">
      <c r="A6" s="15"/>
      <c r="B6" s="43" t="s">
        <v>72</v>
      </c>
      <c r="C6" s="44">
        <f>'1кв'!B44</f>
        <v>16726.48</v>
      </c>
      <c r="D6" s="45"/>
    </row>
    <row r="7" spans="1:7" x14ac:dyDescent="0.25">
      <c r="A7" s="46" t="s">
        <v>73</v>
      </c>
      <c r="B7" s="43" t="s">
        <v>88</v>
      </c>
      <c r="C7" s="44"/>
      <c r="D7" s="45"/>
    </row>
    <row r="8" spans="1:7" x14ac:dyDescent="0.25">
      <c r="B8" s="47" t="s">
        <v>74</v>
      </c>
      <c r="C8" s="48">
        <f>'1кв'!B47+'2кв'!B47+'3кв'!B47+'4кв'!B46</f>
        <v>94710.26</v>
      </c>
      <c r="D8" s="49"/>
      <c r="E8" s="50"/>
    </row>
    <row r="9" spans="1:7" x14ac:dyDescent="0.25">
      <c r="A9" s="22"/>
      <c r="B9" s="47" t="s">
        <v>75</v>
      </c>
      <c r="C9" s="52">
        <f>SUM(C8:C8)</f>
        <v>94710.26</v>
      </c>
      <c r="D9" s="45"/>
    </row>
    <row r="10" spans="1:7" x14ac:dyDescent="0.25">
      <c r="B10" s="86"/>
      <c r="C10" s="86"/>
      <c r="D10" s="53"/>
    </row>
    <row r="11" spans="1:7" ht="17.25" customHeight="1" x14ac:dyDescent="0.25">
      <c r="A11" s="54" t="s">
        <v>76</v>
      </c>
      <c r="B11" s="19" t="s">
        <v>43</v>
      </c>
      <c r="C11" s="48">
        <f>'1кв'!E23+'2кв'!E23+'3кв'!E23+'4кв'!E23</f>
        <v>60400.56</v>
      </c>
      <c r="D11" s="53"/>
    </row>
    <row r="12" spans="1:7" ht="15" customHeight="1" x14ac:dyDescent="0.25">
      <c r="A12" s="54"/>
      <c r="B12" s="51" t="s">
        <v>77</v>
      </c>
      <c r="C12" s="48">
        <f>'1кв'!E24+'2кв'!E24+'3кв'!E24+'4кв'!E24</f>
        <v>16111.2</v>
      </c>
      <c r="D12" s="53"/>
    </row>
    <row r="13" spans="1:7" x14ac:dyDescent="0.25">
      <c r="B13" s="51" t="s">
        <v>32</v>
      </c>
      <c r="C13" s="48">
        <f>'1кв'!E25+'2кв'!E25+'3кв'!E25+'4кв'!E25</f>
        <v>0</v>
      </c>
      <c r="D13" s="53"/>
      <c r="E13" s="50"/>
    </row>
    <row r="14" spans="1:7" x14ac:dyDescent="0.25">
      <c r="A14" s="54"/>
      <c r="B14" s="55" t="s">
        <v>89</v>
      </c>
      <c r="C14" s="48">
        <f>10*333.76</f>
        <v>3337.6</v>
      </c>
      <c r="D14" s="53"/>
    </row>
    <row r="15" spans="1:7" x14ac:dyDescent="0.25">
      <c r="A15" s="54"/>
      <c r="B15" s="55" t="s">
        <v>78</v>
      </c>
      <c r="C15" s="56">
        <f>SUM(C17:C17)</f>
        <v>13500</v>
      </c>
      <c r="D15" s="53"/>
    </row>
    <row r="16" spans="1:7" x14ac:dyDescent="0.25">
      <c r="A16" s="54"/>
      <c r="B16" s="55" t="s">
        <v>79</v>
      </c>
      <c r="C16" s="57"/>
      <c r="D16" s="53"/>
      <c r="G16" s="50"/>
    </row>
    <row r="17" spans="1:5" x14ac:dyDescent="0.25">
      <c r="A17" s="54"/>
      <c r="B17" s="24" t="s">
        <v>49</v>
      </c>
      <c r="C17" s="58">
        <f>'1кв'!E26</f>
        <v>13500</v>
      </c>
      <c r="D17" s="53"/>
    </row>
    <row r="18" spans="1:5" x14ac:dyDescent="0.25">
      <c r="B18" s="59" t="s">
        <v>80</v>
      </c>
      <c r="C18" s="60">
        <f>SUM(C11:C15)</f>
        <v>93349.36</v>
      </c>
      <c r="D18" s="53"/>
      <c r="E18" s="50"/>
    </row>
    <row r="19" spans="1:5" x14ac:dyDescent="0.25">
      <c r="B19" s="59" t="s">
        <v>81</v>
      </c>
      <c r="C19" s="61">
        <f>C6+C9-C18</f>
        <v>18087.37999999999</v>
      </c>
      <c r="D19" s="53"/>
    </row>
    <row r="20" spans="1:5" x14ac:dyDescent="0.25">
      <c r="B20" s="46"/>
      <c r="C20" s="46"/>
      <c r="D20" s="53"/>
    </row>
    <row r="21" spans="1:5" x14ac:dyDescent="0.25">
      <c r="B21" s="62" t="s">
        <v>82</v>
      </c>
      <c r="C21" s="62"/>
      <c r="D21" s="53"/>
    </row>
    <row r="22" spans="1:5" x14ac:dyDescent="0.25">
      <c r="B22" s="62" t="s">
        <v>83</v>
      </c>
      <c r="C22" s="63">
        <v>9996.5499999999993</v>
      </c>
      <c r="D22" s="53"/>
    </row>
    <row r="23" spans="1:5" x14ac:dyDescent="0.25">
      <c r="B23" s="64" t="s">
        <v>90</v>
      </c>
      <c r="C23" s="65">
        <v>9071.9500000000007</v>
      </c>
      <c r="D23" s="53"/>
    </row>
    <row r="24" spans="1:5" x14ac:dyDescent="0.25">
      <c r="B24" s="62" t="s">
        <v>84</v>
      </c>
      <c r="C24" s="66">
        <f>C23-C22</f>
        <v>-924.59999999999854</v>
      </c>
      <c r="D24" s="53"/>
    </row>
    <row r="25" spans="1:5" x14ac:dyDescent="0.25">
      <c r="B25" s="46"/>
      <c r="C25" s="46"/>
      <c r="D25" s="53"/>
    </row>
    <row r="26" spans="1:5" x14ac:dyDescent="0.25">
      <c r="A26" s="1" t="s">
        <v>85</v>
      </c>
      <c r="B26" s="46" t="s">
        <v>91</v>
      </c>
      <c r="C26" s="46"/>
      <c r="D26" s="53"/>
    </row>
    <row r="27" spans="1:5" x14ac:dyDescent="0.25">
      <c r="B27" s="46" t="s">
        <v>92</v>
      </c>
      <c r="C27" s="46"/>
      <c r="D27" s="53"/>
    </row>
    <row r="28" spans="1:5" x14ac:dyDescent="0.25">
      <c r="B28" s="46" t="s">
        <v>93</v>
      </c>
      <c r="C28" s="46"/>
      <c r="D28" s="53"/>
    </row>
    <row r="29" spans="1:5" s="2" customFormat="1" x14ac:dyDescent="0.25">
      <c r="A29" s="1"/>
      <c r="B29"/>
      <c r="C29" s="46"/>
      <c r="D29" s="67"/>
    </row>
    <row r="30" spans="1:5" s="2" customFormat="1" x14ac:dyDescent="0.25">
      <c r="A30" s="1"/>
      <c r="B30" s="62" t="s">
        <v>86</v>
      </c>
      <c r="C30" s="46"/>
      <c r="D30" s="67"/>
    </row>
    <row r="31" spans="1:5" x14ac:dyDescent="0.25">
      <c r="B31" s="46"/>
      <c r="C31" s="46"/>
      <c r="D31" s="53"/>
    </row>
    <row r="32" spans="1:5" x14ac:dyDescent="0.25">
      <c r="B32" s="46"/>
      <c r="C32" s="46"/>
      <c r="D32" s="53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2026-03-01T08:28:31Z</dcterms:modified>
</cp:coreProperties>
</file>